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8" documentId="8_{E316A10F-BD00-45AD-9168-A1D0D0283EB5}" xr6:coauthVersionLast="47" xr6:coauthVersionMax="47" xr10:uidLastSave="{6764E21E-705E-4BEF-BE3C-95595C3DB6B4}"/>
  <bookViews>
    <workbookView xWindow="-108" yWindow="-108" windowWidth="23256" windowHeight="12456" xr2:uid="{00000000-000D-0000-FFFF-FFFF00000000}"/>
  </bookViews>
  <sheets>
    <sheet name="Budget summary" sheetId="1" r:id="rId1"/>
    <sheet name="Budget details" sheetId="3" r:id="rId2"/>
  </sheets>
  <definedNames>
    <definedName name="Total_Wedding_Budget">'Budget summary'!$E$11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4" i="1"/>
  <c r="D20" i="1" l="1"/>
  <c r="D91" i="3" l="1"/>
  <c r="F23" i="1" s="1"/>
  <c r="D81" i="3"/>
  <c r="F22" i="1" s="1"/>
  <c r="D76" i="3"/>
  <c r="F21" i="1" s="1"/>
  <c r="D64" i="3"/>
  <c r="F20" i="1" s="1"/>
  <c r="D50" i="3"/>
  <c r="F19" i="1" s="1"/>
  <c r="D44" i="3"/>
  <c r="F18" i="1" s="1"/>
  <c r="D38" i="3"/>
  <c r="F17" i="1" s="1"/>
  <c r="D28" i="3"/>
  <c r="F16" i="1" s="1"/>
  <c r="D20" i="3"/>
  <c r="F15" i="1" s="1"/>
  <c r="D10" i="3"/>
  <c r="F14" i="1" s="1"/>
  <c r="C91" i="3"/>
  <c r="E23" i="1" s="1"/>
  <c r="C81" i="3"/>
  <c r="E22" i="1" s="1"/>
  <c r="C76" i="3"/>
  <c r="E21" i="1" s="1"/>
  <c r="C64" i="3"/>
  <c r="E20" i="1" s="1"/>
  <c r="C50" i="3"/>
  <c r="E19" i="1" s="1"/>
  <c r="C44" i="3"/>
  <c r="E18" i="1" s="1"/>
  <c r="C38" i="3"/>
  <c r="E17" i="1" s="1"/>
  <c r="C28" i="3"/>
  <c r="E16" i="1" s="1"/>
  <c r="C20" i="3"/>
  <c r="E15" i="1" s="1"/>
  <c r="C10" i="3"/>
  <c r="E14" i="1" s="1"/>
  <c r="F24" i="1" l="1"/>
  <c r="E24" i="1"/>
  <c r="D14" i="1"/>
  <c r="D15" i="1"/>
  <c r="D16" i="1"/>
  <c r="D17" i="1"/>
  <c r="D18" i="1"/>
  <c r="D19" i="1"/>
  <c r="D21" i="1"/>
  <c r="D22" i="1"/>
  <c r="D23" i="1"/>
  <c r="B35" i="1"/>
  <c r="D24" i="1" l="1"/>
  <c r="E35" i="1"/>
</calcChain>
</file>

<file path=xl/sharedStrings.xml><?xml version="1.0" encoding="utf-8"?>
<sst xmlns="http://schemas.openxmlformats.org/spreadsheetml/2006/main" count="133" uniqueCount="92">
  <si>
    <t xml:space="preserve"> </t>
  </si>
  <si>
    <t>Reception</t>
  </si>
  <si>
    <t>Programs</t>
  </si>
  <si>
    <t>Transportation</t>
  </si>
  <si>
    <t>Miscellaneous fees</t>
  </si>
  <si>
    <t>Headpiece and veil</t>
  </si>
  <si>
    <t>Hair and makeup</t>
  </si>
  <si>
    <t>Save-the-date cards</t>
  </si>
  <si>
    <t>Invitations and RSVPs</t>
  </si>
  <si>
    <t>Menu cards</t>
  </si>
  <si>
    <t>Thank-you notes</t>
  </si>
  <si>
    <t>Postage</t>
  </si>
  <si>
    <t>Estimated Costs</t>
  </si>
  <si>
    <t>Actual Costs</t>
  </si>
  <si>
    <t>Savings</t>
  </si>
  <si>
    <t>Other contributions</t>
  </si>
  <si>
    <t>Total</t>
  </si>
  <si>
    <t>FAVORS AND GIFTS</t>
  </si>
  <si>
    <t>WEDDING RINGS</t>
  </si>
  <si>
    <t>Allocation 
%</t>
  </si>
  <si>
    <t>Accessories</t>
  </si>
  <si>
    <t>Alterations</t>
  </si>
  <si>
    <t>Welcome gifts</t>
  </si>
  <si>
    <t>Wedding rings</t>
  </si>
  <si>
    <t>Ring accessories</t>
  </si>
  <si>
    <t>Tux, suit, and/or dresses</t>
  </si>
  <si>
    <t>Contribution</t>
  </si>
  <si>
    <t>Allocated budget</t>
  </si>
  <si>
    <t>Estimated 
costs</t>
  </si>
  <si>
    <t>Actual 
costs</t>
  </si>
  <si>
    <t>Photographs and video</t>
  </si>
  <si>
    <t>Favors and gifts</t>
  </si>
  <si>
    <t>Estimated costs</t>
  </si>
  <si>
    <t>Actual costs</t>
  </si>
  <si>
    <t>Total Wedding Budget</t>
  </si>
  <si>
    <t>Contributions</t>
  </si>
  <si>
    <t>EXPENSES</t>
  </si>
  <si>
    <t>SOURCE OF FUNDS</t>
  </si>
  <si>
    <t>Destination Wedding BUDGET SUMMARY</t>
  </si>
  <si>
    <t>Destination Wedding Budget</t>
  </si>
  <si>
    <t>Pre-Wedding Site Visit</t>
  </si>
  <si>
    <t>Airfare</t>
  </si>
  <si>
    <t>Lodging</t>
  </si>
  <si>
    <t>Meals</t>
  </si>
  <si>
    <t>Activities</t>
  </si>
  <si>
    <t>Wedding Communications</t>
  </si>
  <si>
    <t>Wedding Website</t>
  </si>
  <si>
    <t>Wedding Look</t>
  </si>
  <si>
    <t>Entertainment</t>
  </si>
  <si>
    <t>Ceremony Package</t>
  </si>
  <si>
    <t>Additional venue cost (if needed)</t>
  </si>
  <si>
    <t>Additional floral cost (if needed)</t>
  </si>
  <si>
    <t xml:space="preserve">Officiant fees (if needed) </t>
  </si>
  <si>
    <t>Marriage License fees</t>
  </si>
  <si>
    <t>Other ceremony add-ons</t>
  </si>
  <si>
    <t>Photography add-on</t>
  </si>
  <si>
    <t>Videography add-on</t>
  </si>
  <si>
    <t>Outside vendor fees (if any)</t>
  </si>
  <si>
    <t>Vendor gratuities</t>
  </si>
  <si>
    <t>Wedding party gifts</t>
  </si>
  <si>
    <t>Parents gifts</t>
  </si>
  <si>
    <t>Reception venue costs</t>
  </si>
  <si>
    <t>Caterer's food costs</t>
  </si>
  <si>
    <t>Caterer's alcohol costs</t>
  </si>
  <si>
    <t>Additional catering expenses and gratuities</t>
  </si>
  <si>
    <t>Décor, floral, and equipment costs</t>
  </si>
  <si>
    <t>Reception music</t>
  </si>
  <si>
    <t>Photography costs</t>
  </si>
  <si>
    <t>Videography costs</t>
  </si>
  <si>
    <t>Wedding cake</t>
  </si>
  <si>
    <t>Transportation/transfer costs</t>
  </si>
  <si>
    <t>Miscellaneous reception expenses</t>
  </si>
  <si>
    <t>Destination Wedding Activities</t>
  </si>
  <si>
    <t>Welcome party expenses</t>
  </si>
  <si>
    <t>Bridesmaids' tea/lunch expenses</t>
  </si>
  <si>
    <t>Bachelor/bachelorette party expenses</t>
  </si>
  <si>
    <t>Rehearsal dinner expenses</t>
  </si>
  <si>
    <t>Additional group outings</t>
  </si>
  <si>
    <t>Farewell brunch expenses</t>
  </si>
  <si>
    <t>Guest transportation</t>
  </si>
  <si>
    <t>Outside vendor fees (if needed)</t>
  </si>
  <si>
    <t>Wedding Travel (for us)</t>
  </si>
  <si>
    <t>Photographs and Videos</t>
  </si>
  <si>
    <t>Reception Add-ons</t>
  </si>
  <si>
    <t>Partner 1 Family</t>
  </si>
  <si>
    <t>Partner 2 Family</t>
  </si>
  <si>
    <t>www.luxuryvacationsconsulting.com</t>
  </si>
  <si>
    <t>How to use this Budgeting Sheet</t>
  </si>
  <si>
    <t>1) Start with the "Budget details" sheet</t>
  </si>
  <si>
    <t>2) Copy the total from "Budget details" sheet for each category to the "Budget summary" sheet</t>
  </si>
  <si>
    <t>3) Balance your expenses with the expected contributions</t>
  </si>
  <si>
    <t>4) We have rough guidelines on allocations here, if you're finding it difficult to balance budget, check if your additional expenses can be reduced and if you can adjust allocations based on your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</si>
</sst>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s>
  <fonts count="23">
    <font>
      <sz val="11"/>
      <color theme="1"/>
      <name val="Source Sans Pro"/>
      <family val="2"/>
      <scheme val="minor"/>
    </font>
    <font>
      <sz val="11"/>
      <color theme="1"/>
      <name val="Source Sans Pro Regular"/>
    </font>
    <font>
      <sz val="10"/>
      <color theme="1"/>
      <name val="Source Sans Pro Regular"/>
    </font>
    <font>
      <b/>
      <sz val="14"/>
      <color theme="1" tint="0.14999847407452621"/>
      <name val="Source Sans Pro Regular"/>
    </font>
    <font>
      <sz val="12"/>
      <color theme="1"/>
      <name val="Source Sans Pro Regular"/>
    </font>
    <font>
      <b/>
      <sz val="14"/>
      <color theme="1"/>
      <name val="Source Sans Pro Regular"/>
    </font>
    <font>
      <sz val="11"/>
      <color theme="1"/>
      <name val="Garamond"/>
      <family val="1"/>
    </font>
    <font>
      <sz val="11"/>
      <color theme="8"/>
      <name val="Source Sans Pro Regular"/>
    </font>
    <font>
      <sz val="11"/>
      <name val="Source Sans Pro Regular"/>
    </font>
    <font>
      <sz val="12"/>
      <name val="Source Sans Pro Regular"/>
    </font>
    <font>
      <b/>
      <sz val="12"/>
      <color theme="0"/>
      <name val="Source Sans Pro Regular"/>
    </font>
    <font>
      <b/>
      <sz val="10"/>
      <color theme="0"/>
      <name val="Source Sans Pro Regular"/>
    </font>
    <font>
      <sz val="11"/>
      <color theme="0"/>
      <name val="Source Sans Pro"/>
      <family val="2"/>
      <scheme val="minor"/>
    </font>
    <font>
      <sz val="32"/>
      <color theme="1"/>
      <name val="Garamond"/>
      <family val="1"/>
      <scheme val="major"/>
    </font>
    <font>
      <sz val="11"/>
      <color theme="1"/>
      <name val="Garamond"/>
      <family val="1"/>
      <scheme val="major"/>
    </font>
    <font>
      <sz val="12"/>
      <color theme="1"/>
      <name val="Source Sans Pro"/>
      <family val="2"/>
      <scheme val="minor"/>
    </font>
    <font>
      <sz val="32"/>
      <color rgb="FF000000"/>
      <name val="Garamond"/>
      <family val="1"/>
      <scheme val="major"/>
    </font>
    <font>
      <b/>
      <sz val="14"/>
      <color theme="1"/>
      <name val="Garamond"/>
      <family val="1"/>
      <scheme val="major"/>
    </font>
    <font>
      <sz val="14"/>
      <color rgb="FF000000"/>
      <name val="Source Sans Pro"/>
      <family val="2"/>
      <scheme val="minor"/>
    </font>
    <font>
      <b/>
      <sz val="14"/>
      <color theme="1" tint="0.14999847407452621"/>
      <name val="Garamond"/>
      <family val="1"/>
      <scheme val="major"/>
    </font>
    <font>
      <sz val="11"/>
      <color theme="1"/>
      <name val="Source Sans Pro"/>
      <family val="2"/>
      <scheme val="minor"/>
    </font>
    <font>
      <sz val="10"/>
      <name val="Arial"/>
    </font>
    <font>
      <u/>
      <sz val="11"/>
      <color theme="10"/>
      <name val="Source Sans Pro"/>
      <family val="2"/>
      <scheme val="minor"/>
    </font>
  </fonts>
  <fills count="4">
    <fill>
      <patternFill patternType="none"/>
    </fill>
    <fill>
      <patternFill patternType="gray125"/>
    </fill>
    <fill>
      <patternFill patternType="solid">
        <fgColor theme="5"/>
        <bgColor indexed="64"/>
      </patternFill>
    </fill>
    <fill>
      <patternFill patternType="solid">
        <fgColor theme="5" tint="0.59999389629810485"/>
        <bgColor indexed="64"/>
      </patternFill>
    </fill>
  </fills>
  <borders count="1">
    <border>
      <left/>
      <right/>
      <top/>
      <bottom/>
      <diagonal/>
    </border>
  </borders>
  <cellStyleXfs count="4">
    <xf numFmtId="0" fontId="0" fillId="0" borderId="0"/>
    <xf numFmtId="44" fontId="20" fillId="0" borderId="0" applyFont="0" applyFill="0" applyBorder="0" applyAlignment="0" applyProtection="0"/>
    <xf numFmtId="0" fontId="21" fillId="0" borderId="0"/>
    <xf numFmtId="0" fontId="22" fillId="0" borderId="0" applyNumberFormat="0" applyFill="0" applyBorder="0" applyAlignment="0" applyProtection="0"/>
  </cellStyleXfs>
  <cellXfs count="43">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left" vertical="center" inden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indent="1"/>
    </xf>
    <xf numFmtId="165" fontId="1" fillId="0" borderId="0" xfId="0" applyNumberFormat="1"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horizontal="left" vertical="center" indent="1"/>
    </xf>
    <xf numFmtId="0" fontId="6" fillId="0" borderId="0" xfId="0" applyFont="1" applyAlignment="1">
      <alignment vertical="center"/>
    </xf>
    <xf numFmtId="0" fontId="6" fillId="0" borderId="0" xfId="0" applyFont="1" applyAlignment="1">
      <alignment horizontal="center" vertical="center"/>
    </xf>
    <xf numFmtId="0" fontId="1" fillId="0" borderId="0" xfId="0" applyFont="1" applyAlignment="1">
      <alignment horizontal="center"/>
    </xf>
    <xf numFmtId="0" fontId="15" fillId="0" borderId="0" xfId="0" applyFont="1" applyAlignment="1">
      <alignment horizontal="left" vertical="center" indent="1"/>
    </xf>
    <xf numFmtId="165" fontId="0" fillId="0" borderId="0" xfId="0" applyNumberFormat="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42" fontId="0" fillId="0" borderId="0" xfId="0" applyNumberFormat="1" applyAlignment="1">
      <alignment horizontal="center" vertical="center"/>
    </xf>
    <xf numFmtId="9" fontId="0" fillId="0" borderId="0" xfId="0" applyNumberFormat="1" applyAlignment="1">
      <alignment horizontal="center" vertical="center"/>
    </xf>
    <xf numFmtId="5" fontId="0" fillId="0" borderId="0" xfId="0" applyNumberFormat="1" applyAlignment="1">
      <alignment horizontal="center" vertical="center"/>
    </xf>
    <xf numFmtId="0" fontId="12" fillId="0" borderId="0" xfId="0" applyFont="1" applyAlignment="1">
      <alignment horizontal="left" vertical="center" indent="1"/>
    </xf>
    <xf numFmtId="164" fontId="0" fillId="0" borderId="0" xfId="0" applyNumberFormat="1" applyAlignment="1">
      <alignment horizontal="center" vertical="center"/>
    </xf>
    <xf numFmtId="164" fontId="0" fillId="0" borderId="0" xfId="1" applyNumberFormat="1" applyFont="1" applyAlignment="1">
      <alignment horizontal="center" vertical="center"/>
    </xf>
    <xf numFmtId="0" fontId="16" fillId="2" borderId="0" xfId="0" applyFont="1" applyFill="1" applyAlignment="1">
      <alignment horizontal="center"/>
    </xf>
    <xf numFmtId="0" fontId="18" fillId="2" borderId="0" xfId="0" applyFont="1" applyFill="1" applyAlignment="1">
      <alignment horizontal="center" vertical="top"/>
    </xf>
    <xf numFmtId="164" fontId="19" fillId="3" borderId="0" xfId="0" applyNumberFormat="1" applyFont="1" applyFill="1" applyAlignment="1">
      <alignment horizontal="center" vertical="center"/>
    </xf>
    <xf numFmtId="0" fontId="17" fillId="2" borderId="0" xfId="0" applyFont="1" applyFill="1" applyAlignment="1">
      <alignment horizontal="center" vertical="center"/>
    </xf>
    <xf numFmtId="0" fontId="17" fillId="2" borderId="0" xfId="0" applyFont="1" applyFill="1" applyAlignment="1">
      <alignment horizontal="left" vertical="center" indent="1"/>
    </xf>
    <xf numFmtId="0" fontId="13" fillId="2" borderId="0" xfId="0" applyFont="1" applyFill="1" applyAlignment="1">
      <alignment horizontal="center" wrapText="1"/>
    </xf>
    <xf numFmtId="0" fontId="14" fillId="2" borderId="0" xfId="0" applyFont="1" applyFill="1" applyAlignment="1">
      <alignment horizontal="center" wrapText="1"/>
    </xf>
    <xf numFmtId="0" fontId="0" fillId="0" borderId="0" xfId="0" applyFont="1" applyAlignment="1">
      <alignment horizontal="left" vertical="center" indent="1"/>
    </xf>
    <xf numFmtId="165" fontId="0" fillId="0" borderId="0" xfId="0" applyNumberFormat="1" applyFont="1" applyAlignment="1">
      <alignment horizontal="center" vertical="center"/>
    </xf>
    <xf numFmtId="0" fontId="0" fillId="0" borderId="0" xfId="2" applyFont="1" applyAlignment="1">
      <alignment horizontal="left" vertical="center" indent="1"/>
    </xf>
    <xf numFmtId="0" fontId="21" fillId="0" borderId="0" xfId="2"/>
    <xf numFmtId="0" fontId="21" fillId="0" borderId="0" xfId="2"/>
    <xf numFmtId="9" fontId="0" fillId="0" borderId="0" xfId="0" applyNumberFormat="1" applyAlignment="1">
      <alignment horizontal="left" vertical="center"/>
    </xf>
    <xf numFmtId="0" fontId="1" fillId="2" borderId="0" xfId="0" applyFont="1" applyFill="1" applyAlignment="1">
      <alignment horizontal="center" vertical="center"/>
    </xf>
    <xf numFmtId="0" fontId="22" fillId="2" borderId="0" xfId="3" applyFill="1" applyAlignment="1">
      <alignment horizontal="center" vertical="center"/>
    </xf>
    <xf numFmtId="0" fontId="22" fillId="2" borderId="0" xfId="3" applyFill="1" applyAlignment="1">
      <alignment horizontal="center" vertical="top"/>
    </xf>
  </cellXfs>
  <cellStyles count="4">
    <cellStyle name="Currency" xfId="1" builtinId="4"/>
    <cellStyle name="Hyperlink" xfId="3" builtinId="8"/>
    <cellStyle name="Normal" xfId="0" builtinId="0"/>
    <cellStyle name="Normal 2" xfId="2" xr:uid="{F9005FB6-DB6F-4E98-868A-BBE523027FB6}"/>
  </cellStyles>
  <dxfs count="115">
    <dxf>
      <font>
        <color rgb="FFC00000"/>
      </font>
    </dxf>
    <dxf>
      <font>
        <color rgb="FFC00000"/>
      </font>
    </dxf>
    <dxf>
      <numFmt numFmtId="164" formatCode="&quot;$&quot;#,##0"/>
      <alignment horizontal="center" vertical="center" textRotation="0" wrapText="0" indent="0" justifyLastLine="0" shrinkToFit="0" readingOrder="0"/>
    </dxf>
    <dxf>
      <alignment horizontal="left" vertical="center" textRotation="0" wrapText="0" indent="1" justifyLastLine="0" shrinkToFit="0" readingOrder="0"/>
    </dxf>
    <dxf>
      <numFmt numFmtId="9" formatCode="&quot;$&quot;#,##0_);\(&quot;$&quot;#,##0\)"/>
      <alignment horizontal="center" vertical="center" textRotation="0" wrapText="0" indent="0" justifyLastLine="0" shrinkToFit="0" readingOrder="0"/>
    </dxf>
    <dxf>
      <numFmt numFmtId="9" formatCode="&quot;$&quot;#,##0_);\(&quot;$&quot;#,##0\)"/>
      <alignment horizontal="center" vertical="center" textRotation="0" wrapText="0" indent="0" justifyLastLine="0" shrinkToFit="0" readingOrder="0"/>
    </dxf>
    <dxf>
      <numFmt numFmtId="9" formatCode="&quot;$&quot;#,##0_);\(&quot;$&quot;#,##0\)"/>
      <alignment horizontal="center" vertical="center" textRotation="0" wrapText="0" indent="0" justifyLastLine="0" shrinkToFit="0" readingOrder="0"/>
    </dxf>
    <dxf>
      <numFmt numFmtId="13" formatCode="0%"/>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name val="Source Sans Pro"/>
        <family val="2"/>
        <scheme val="minor"/>
      </font>
      <numFmt numFmtId="13" formatCode="0%"/>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Source Sans Pro"/>
        <family val="2"/>
        <scheme val="minor"/>
      </font>
      <fill>
        <patternFill patternType="none">
          <fgColor indexed="64"/>
          <bgColor auto="1"/>
        </patternFill>
      </fill>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numFmt numFmtId="165" formatCode="&quot;$&quot;#,##0.00"/>
      <alignment horizontal="center" vertical="center" textRotation="0" wrapText="0" indent="0" justifyLastLine="0" shrinkToFit="0" readingOrder="0"/>
    </dxf>
    <dxf>
      <numFmt numFmtId="165" formatCode="&quot;$&quot;#,##0.00"/>
      <alignment horizontal="center" vertical="center" textRotation="0" wrapText="0" indent="0"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dxf>
    <dxf>
      <font>
        <strike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strike val="0"/>
        <outline val="0"/>
        <shadow val="0"/>
        <u val="none"/>
        <vertAlign val="baseline"/>
        <sz val="11"/>
        <color theme="1"/>
        <name val="Source Sans Pro"/>
        <family val="2"/>
        <scheme val="minor"/>
      </font>
      <numFmt numFmtId="165" formatCode="&quot;$&quot;#,##0.00"/>
      <alignment horizontal="center" vertical="center" textRotation="0" wrapText="0" indent="0" justifyLastLine="0" shrinkToFit="0" readingOrder="0"/>
    </dxf>
    <dxf>
      <font>
        <strike val="0"/>
        <outline val="0"/>
        <shadow val="0"/>
        <u val="none"/>
        <vertAlign val="baseline"/>
        <sz val="11"/>
        <color theme="1"/>
        <name val="Source Sans Pro"/>
        <family val="2"/>
        <scheme val="minor"/>
      </font>
      <alignment horizontal="left" vertical="center" textRotation="0" wrapText="0" indent="1" justifyLastLine="0" shrinkToFit="0" readingOrder="0"/>
    </dxf>
    <dxf>
      <font>
        <strike val="0"/>
        <outline val="0"/>
        <shadow val="0"/>
        <u val="none"/>
        <vertAlign val="baseline"/>
        <sz val="11"/>
        <color theme="1"/>
        <name val="Source Sans Pro"/>
        <family val="2"/>
        <scheme val="minor"/>
      </font>
      <alignment vertical="center" textRotation="0" wrapText="0" indent="0" justifyLastLine="0" shrinkToFit="0" readingOrder="0"/>
    </dxf>
    <dxf>
      <font>
        <strike val="0"/>
        <outline val="0"/>
        <shadow val="0"/>
        <u val="none"/>
        <vertAlign val="baseline"/>
        <sz val="11"/>
        <color theme="1"/>
        <name val="Source Sans Pro"/>
        <family val="2"/>
        <scheme val="minor"/>
      </font>
      <alignment vertical="center" textRotation="0" wrapText="0" indent="0" justifyLastLine="0" shrinkToFit="0" readingOrder="0"/>
    </dxf>
    <dxf>
      <font>
        <strike val="0"/>
        <outline val="0"/>
        <shadow val="0"/>
        <u val="none"/>
        <vertAlign val="baseline"/>
        <sz val="11"/>
        <color theme="1"/>
        <name val="Source Sans Pro"/>
        <family val="2"/>
        <scheme val="minor"/>
      </font>
      <alignment vertical="center" textRotation="0" wrapText="0" indent="0" justifyLastLine="0" shrinkToFit="0" readingOrder="0"/>
    </dxf>
    <dxf>
      <font>
        <strike val="0"/>
        <outline val="0"/>
        <shadow val="0"/>
        <u val="none"/>
        <vertAlign val="baseline"/>
        <sz val="11"/>
        <color theme="1"/>
        <name val="Source Sans Pro"/>
        <family val="2"/>
        <scheme val="minor"/>
      </font>
      <fill>
        <patternFill patternType="none">
          <fgColor indexed="64"/>
          <bgColor auto="1"/>
        </patternFill>
      </fill>
    </dxf>
    <dxf>
      <font>
        <strike val="0"/>
        <outline val="0"/>
        <shadow val="0"/>
        <u val="none"/>
        <vertAlign val="baseline"/>
        <sz val="11"/>
        <color theme="1"/>
        <name val="Source Sans Pro"/>
        <family val="2"/>
        <scheme val="minor"/>
      </font>
      <fill>
        <patternFill patternType="none">
          <fgColor indexed="64"/>
          <bgColor auto="1"/>
        </patternFill>
      </fill>
    </dxf>
    <dxf>
      <font>
        <strike val="0"/>
        <outline val="0"/>
        <shadow val="0"/>
        <u val="none"/>
        <vertAlign val="baseline"/>
        <sz val="11"/>
        <color theme="1"/>
        <name val="Source Sans Pro"/>
        <family val="2"/>
        <scheme val="minor"/>
      </font>
      <fill>
        <patternFill patternType="none">
          <fgColor indexed="64"/>
          <bgColor auto="1"/>
        </patternFill>
      </fill>
    </dxf>
    <dxf>
      <font>
        <b val="0"/>
        <i val="0"/>
        <strike val="0"/>
        <outline val="0"/>
        <shadow val="0"/>
        <u val="none"/>
        <vertAlign val="baseline"/>
        <sz val="11"/>
        <color theme="1"/>
        <name val="Source Sans Pro"/>
        <family val="2"/>
        <scheme val="minor"/>
      </font>
      <numFmt numFmtId="32" formatCode="_(&quot;$&quot;* #,##0_);_(&quot;$&quot;* \(#,##0\);_(&quot;$&quot;* &quot;-&quot;_);_(@_)"/>
      <fill>
        <patternFill patternType="none">
          <fgColor indexed="64"/>
          <bgColor auto="1"/>
        </patternFill>
      </fill>
      <alignment vertical="center" textRotation="0" wrapText="0" indent="0" justifyLastLine="0" shrinkToFit="0" readingOrder="0"/>
    </dxf>
    <dxf>
      <font>
        <b val="0"/>
        <i val="0"/>
        <strike val="0"/>
        <outline val="0"/>
        <shadow val="0"/>
        <u val="none"/>
        <vertAlign val="baseline"/>
        <sz val="11"/>
        <color theme="1"/>
        <name val="Source Sans Pro"/>
        <family val="2"/>
        <scheme val="minor"/>
      </font>
      <numFmt numFmtId="32" formatCode="_(&quot;$&quot;* #,##0_);_(&quot;$&quot;* \(#,##0\);_(&quot;$&quot;* &quot;-&quot;_);_(@_)"/>
      <fill>
        <patternFill patternType="none">
          <fgColor indexed="64"/>
          <bgColor auto="1"/>
        </patternFill>
      </fill>
    </dxf>
    <dxf>
      <font>
        <b val="0"/>
        <i val="0"/>
        <strike val="0"/>
        <condense val="0"/>
        <extend val="0"/>
        <outline val="0"/>
        <shadow val="0"/>
        <u val="none"/>
        <vertAlign val="baseline"/>
        <sz val="11"/>
        <color theme="1"/>
        <name val="Source Sans Pro"/>
        <family val="2"/>
        <scheme val="minor"/>
      </font>
      <numFmt numFmtId="32" formatCode="_(&quot;$&quot;* #,##0_);_(&quot;$&quot;* \(#,##0\);_(&quot;$&quot;* &quot;-&quot;_);_(@_)"/>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name val="Source Sans Pro"/>
        <family val="2"/>
        <scheme val="minor"/>
      </font>
      <fill>
        <patternFill patternType="none">
          <fgColor indexed="64"/>
          <bgColor auto="1"/>
        </patternFill>
      </fill>
    </dxf>
    <dxf>
      <font>
        <strike val="0"/>
        <outline val="0"/>
        <shadow val="0"/>
        <u val="none"/>
        <vertAlign val="baseline"/>
        <sz val="11"/>
        <name val="Source Sans Pro"/>
        <family val="2"/>
        <scheme val="minor"/>
      </font>
      <fill>
        <patternFill patternType="none">
          <fgColor indexed="64"/>
          <bgColor auto="1"/>
        </patternFill>
      </fill>
    </dxf>
    <dxf>
      <font>
        <b val="0"/>
        <i val="0"/>
        <strike val="0"/>
        <outline val="0"/>
        <shadow val="0"/>
        <u val="none"/>
        <vertAlign val="baseline"/>
        <sz val="11"/>
        <color theme="1"/>
        <name val="Source Sans Pro"/>
        <family val="2"/>
        <scheme val="minor"/>
      </font>
      <fill>
        <patternFill patternType="none">
          <fgColor indexed="64"/>
          <bgColor auto="1"/>
        </patternFill>
      </fill>
      <alignment vertical="center" textRotation="0" indent="0" justifyLastLine="0" shrinkToFit="0" readingOrder="0"/>
    </dxf>
    <dxf>
      <font>
        <b val="0"/>
        <i val="0"/>
        <strike val="0"/>
        <outline val="0"/>
        <shadow val="0"/>
        <u val="none"/>
        <vertAlign val="baseline"/>
        <sz val="11"/>
        <color theme="1"/>
        <name val="Source Sans Pro"/>
        <family val="2"/>
        <scheme val="minor"/>
      </font>
      <fill>
        <patternFill patternType="none">
          <fgColor indexed="64"/>
          <bgColor auto="1"/>
        </patternFill>
      </fill>
      <alignment vertical="center" textRotation="0" indent="0" justifyLastLine="0" shrinkToFit="0" readingOrder="0"/>
    </dxf>
    <dxf>
      <font>
        <b val="0"/>
        <i val="0"/>
        <strike val="0"/>
        <outline val="0"/>
        <shadow val="0"/>
        <u val="none"/>
        <vertAlign val="baseline"/>
        <sz val="11"/>
        <color theme="0"/>
        <name val="Source Sans Pro"/>
        <family val="2"/>
        <scheme val="minor"/>
      </font>
      <fill>
        <patternFill patternType="none">
          <fgColor indexed="64"/>
          <bgColor auto="1"/>
        </patternFill>
      </fill>
      <alignment horizontal="left" vertical="center" textRotation="0" wrapText="0" indent="1" justifyLastLine="0" shrinkToFit="0" readingOrder="0"/>
    </dxf>
    <dxf>
      <font>
        <b/>
        <i val="0"/>
        <color theme="8" tint="9.9948118533890809E-2"/>
      </font>
      <fill>
        <patternFill patternType="solid">
          <fgColor theme="9" tint="0.59996337778862885"/>
          <bgColor theme="9" tint="0.59996337778862885"/>
        </patternFill>
      </fill>
      <border diagonalUp="0" diagonalDown="0">
        <left/>
        <right/>
        <top/>
        <bottom/>
        <vertical/>
        <horizontal/>
      </border>
    </dxf>
    <dxf>
      <font>
        <b/>
        <i val="0"/>
        <color theme="0"/>
      </font>
      <fill>
        <patternFill>
          <fgColor theme="9"/>
          <bgColor theme="9"/>
        </patternFill>
      </fill>
      <border diagonalUp="0" diagonalDown="0">
        <left/>
        <right/>
        <top/>
        <bottom/>
        <vertical/>
        <horizontal/>
      </border>
    </dxf>
    <dxf>
      <font>
        <color theme="1"/>
      </font>
      <fill>
        <patternFill>
          <fgColor theme="5" tint="0.79998168889431442"/>
          <bgColor theme="5" tint="0.79998168889431442"/>
        </patternFill>
      </fill>
      <border diagonalUp="0" diagonalDown="0">
        <left/>
        <right/>
        <top style="thick">
          <color theme="0"/>
        </top>
        <bottom style="thick">
          <color theme="0"/>
        </bottom>
        <vertical/>
        <horizontal style="thick">
          <color theme="0"/>
        </horizontal>
      </border>
    </dxf>
  </dxfs>
  <tableStyles count="1" defaultTableStyle="TableStyleMedium2" defaultPivotStyle="PivotStyleLight16">
    <tableStyle name="Wedding_Budget_2" pivot="0" count="3" xr9:uid="{00000000-0011-0000-FFFF-FFFF00000000}">
      <tableStyleElement type="wholeTable" dxfId="114"/>
      <tableStyleElement type="headerRow" dxfId="113"/>
      <tableStyleElement type="totalRow" dxfId="1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851535</xdr:colOff>
      <xdr:row>7</xdr:row>
      <xdr:rowOff>95250</xdr:rowOff>
    </xdr:to>
    <xdr:pic>
      <xdr:nvPicPr>
        <xdr:cNvPr id="3" name="Picture 2">
          <a:extLst>
            <a:ext uri="{FF2B5EF4-FFF2-40B4-BE49-F238E27FC236}">
              <a16:creationId xmlns:a16="http://schemas.microsoft.com/office/drawing/2014/main" id="{EDAD94C1-471D-16DB-674C-2CAA1F4BB5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7380" y="0"/>
          <a:ext cx="3152775" cy="1962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ontributions" displayName="Table_Contributions" ref="B28:C33" totalsRowCount="1" headerRowDxfId="111" dataDxfId="110" totalsRowDxfId="109">
  <autoFilter ref="B28:C32" xr:uid="{00000000-000C-0000-FFFF-FFFF00000000}"/>
  <tableColumns count="2">
    <tableColumn id="1" xr3:uid="{00000000-0010-0000-0000-000001000000}" name="SOURCE OF FUNDS" totalsRowLabel="Total" dataDxfId="108" totalsRowDxfId="3"/>
    <tableColumn id="2" xr3:uid="{00000000-0010-0000-0000-000002000000}" name="Contribution" totalsRowFunction="sum" dataDxfId="107" totalsRowDxfId="2"/>
  </tableColumns>
  <tableStyleInfo name="Wedding_Budget_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_Stationery" displayName="Table_Stationery" ref="B67:D76" totalsRowCount="1" headerRowDxfId="61" dataDxfId="60" totalsRowDxfId="59">
  <tableColumns count="3">
    <tableColumn id="1" xr3:uid="{00000000-0010-0000-0800-000001000000}" name="Wedding Communications" totalsRowLabel="Total" dataDxfId="58" totalsRowDxfId="37"/>
    <tableColumn id="2" xr3:uid="{00000000-0010-0000-0800-000002000000}" name="Estimated costs" totalsRowFunction="sum" dataDxfId="57" totalsRowDxfId="36"/>
    <tableColumn id="3" xr3:uid="{00000000-0010-0000-0800-000003000000}" name="Actual costs" totalsRowFunction="sum" dataDxfId="56" totalsRowDxfId="35"/>
  </tableColumns>
  <tableStyleInfo name="Wedding_Budget_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_WeddingRings" displayName="Table_WeddingRings" ref="B78:D81" totalsRowCount="1" headerRowDxfId="55" dataDxfId="54" totalsRowDxfId="53">
  <tableColumns count="3">
    <tableColumn id="1" xr3:uid="{00000000-0010-0000-0900-000001000000}" name="WEDDING RINGS" totalsRowLabel="Total" dataDxfId="52" totalsRowDxfId="51"/>
    <tableColumn id="2" xr3:uid="{00000000-0010-0000-0900-000002000000}" name="Estimated costs" totalsRowFunction="sum" dataDxfId="50" totalsRowDxfId="49"/>
    <tableColumn id="3" xr3:uid="{00000000-0010-0000-0900-000003000000}" name="Actual costs" totalsRowFunction="sum" dataDxfId="48" totalsRowDxfId="47"/>
  </tableColumns>
  <tableStyleInfo name="Wedding_Budget_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_Transportation" displayName="Table_Transportation" ref="B83:D91" totalsRowCount="1" headerRowDxfId="46" dataDxfId="45" totalsRowDxfId="44">
  <tableColumns count="3">
    <tableColumn id="1" xr3:uid="{00000000-0010-0000-0A00-000001000000}" name="Destination Wedding Activities" totalsRowLabel="Total" dataDxfId="43" totalsRowDxfId="22"/>
    <tableColumn id="2" xr3:uid="{00000000-0010-0000-0A00-000002000000}" name="Estimated costs" totalsRowFunction="sum" dataDxfId="42" totalsRowDxfId="21"/>
    <tableColumn id="3" xr3:uid="{00000000-0010-0000-0A00-000003000000}" name="Actual costs" totalsRowFunction="sum" dataDxfId="41" totalsRowDxfId="20"/>
  </tableColumns>
  <tableStyleInfo name="Wedding_Budget_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C2203A9-0BF6-8A43-AD2E-88578A3F7BDB}" name="Table13" displayName="Table13" ref="B13:F24" totalsRowCount="1" headerRowDxfId="106" dataDxfId="105" totalsRowDxfId="104">
  <autoFilter ref="B13:F23" xr:uid="{4C2203A9-0BF6-8A43-AD2E-88578A3F7BDB}"/>
  <tableColumns count="5">
    <tableColumn id="1" xr3:uid="{5D99C04E-7761-DA4F-B4CB-27F828BD540D}" name="EXPENSES" totalsRowLabel="Total" dataDxfId="9" totalsRowDxfId="8"/>
    <tableColumn id="2" xr3:uid="{AA037E27-E76E-A248-8450-51DC71D35056}" name="Allocation _x000a_%" totalsRowFunction="custom" dataDxfId="10" totalsRowDxfId="7">
      <totalsRowFormula>SUM(C14:C23)</totalsRowFormula>
    </tableColumn>
    <tableColumn id="3" xr3:uid="{38366B9B-582E-CA42-878C-E7BCC646BDD6}" name="Allocated budget" totalsRowFunction="custom" dataDxfId="103" totalsRowDxfId="6">
      <totalsRowFormula>SUM(D14:D23)</totalsRowFormula>
    </tableColumn>
    <tableColumn id="4" xr3:uid="{EF7F2B5F-9C1B-0C4B-A997-807E30AA1CF2}" name="Estimated _x000a_costs" totalsRowFunction="custom" dataDxfId="102" totalsRowDxfId="5">
      <totalsRowFormula>SUM(E14:E23)</totalsRowFormula>
    </tableColumn>
    <tableColumn id="5" xr3:uid="{3CDCC079-E1B8-F64A-A387-B9AB6403297C}" name="Actual _x000a_costs" totalsRowFunction="sum" dataDxfId="101" totalsRowDxfId="4"/>
  </tableColumns>
  <tableStyleInfo name="Wedding_Budget_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Reception" displayName="Table_Reception" ref="B4:D10" totalsRowCount="1" headerRowDxfId="100" dataDxfId="99" totalsRowDxfId="98">
  <tableColumns count="3">
    <tableColumn id="1" xr3:uid="{00000000-0010-0000-0100-000001000000}" name="Pre-Wedding Site Visit" totalsRowLabel="Total" dataDxfId="97" totalsRowDxfId="40"/>
    <tableColumn id="2" xr3:uid="{00000000-0010-0000-0100-000002000000}" name="Estimated costs" totalsRowFunction="sum" dataDxfId="96" totalsRowDxfId="39"/>
    <tableColumn id="3" xr3:uid="{00000000-0010-0000-0100-000003000000}" name="Actual costs" totalsRowFunction="sum" dataDxfId="95" totalsRowDxfId="38"/>
  </tableColumns>
  <tableStyleInfo name="Wedding_Budget_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Attire" displayName="Table_Attire" ref="B12:D20" totalsRowCount="1" headerRowDxfId="94" dataDxfId="93" totalsRowDxfId="92">
  <tableColumns count="3">
    <tableColumn id="1" xr3:uid="{00000000-0010-0000-0200-000001000000}" name="Wedding Look" totalsRowLabel="Total" dataDxfId="91" totalsRowDxfId="19"/>
    <tableColumn id="2" xr3:uid="{00000000-0010-0000-0200-000002000000}" name="Estimated costs" totalsRowFunction="sum" dataDxfId="90" totalsRowDxfId="18"/>
    <tableColumn id="3" xr3:uid="{00000000-0010-0000-0200-000003000000}" name="Actual costs" totalsRowFunction="sum" dataDxfId="89" totalsRowDxfId="17"/>
  </tableColumns>
  <tableStyleInfo name="Wedding_Budget_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FlowersAndDecorations" displayName="Table_FlowersAndDecorations" ref="B22:D28" totalsRowCount="1" headerRowDxfId="88" dataDxfId="87" totalsRowDxfId="86">
  <tableColumns count="3">
    <tableColumn id="1" xr3:uid="{00000000-0010-0000-0300-000001000000}" name="Wedding Travel (for us)" totalsRowLabel="Total" dataDxfId="85" totalsRowDxfId="16"/>
    <tableColumn id="2" xr3:uid="{00000000-0010-0000-0300-000002000000}" name="Estimated costs" totalsRowFunction="sum" dataDxfId="84" totalsRowDxfId="15"/>
    <tableColumn id="3" xr3:uid="{00000000-0010-0000-0300-000003000000}" name="Actual costs" totalsRowFunction="sum" dataDxfId="83" totalsRowDxfId="14"/>
  </tableColumns>
  <tableStyleInfo name="Wedding_Budget_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Music" displayName="Table_Music" ref="B30:D38" totalsRowCount="1" headerRowDxfId="82" dataDxfId="81" totalsRowDxfId="80">
  <tableColumns count="3">
    <tableColumn id="1" xr3:uid="{00000000-0010-0000-0400-000001000000}" name="Ceremony Package" totalsRowLabel="Total" dataDxfId="79" totalsRowDxfId="34"/>
    <tableColumn id="2" xr3:uid="{00000000-0010-0000-0400-000002000000}" name="Estimated costs" totalsRowFunction="sum" dataDxfId="78" totalsRowDxfId="33"/>
    <tableColumn id="3" xr3:uid="{00000000-0010-0000-0400-000003000000}" name="Actual costs" totalsRowFunction="sum" dataDxfId="77" totalsRowDxfId="32"/>
  </tableColumns>
  <tableStyleInfo name="Wedding_Budget_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PhotographsAndVideo" displayName="Table_PhotographsAndVideo" ref="B40:D44" totalsRowCount="1" headerRowDxfId="76" dataDxfId="75" totalsRowDxfId="74">
  <tableColumns count="3">
    <tableColumn id="1" xr3:uid="{00000000-0010-0000-0500-000001000000}" name="Photographs and Videos" totalsRowLabel="Total" dataDxfId="73" totalsRowDxfId="13"/>
    <tableColumn id="2" xr3:uid="{00000000-0010-0000-0500-000002000000}" name="Estimated costs" totalsRowFunction="sum" dataDxfId="72" totalsRowDxfId="12"/>
    <tableColumn id="3" xr3:uid="{00000000-0010-0000-0500-000003000000}" name="Actual costs" totalsRowFunction="min" dataDxfId="71" totalsRowDxfId="11"/>
  </tableColumns>
  <tableStyleInfo name="Wedding_Budget_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FavorsAndGifts" displayName="Table_FavorsAndGifts" ref="B46:D50" totalsRowCount="1" headerRowDxfId="70" dataDxfId="69" totalsRowDxfId="68">
  <tableColumns count="3">
    <tableColumn id="1" xr3:uid="{00000000-0010-0000-0600-000001000000}" name="FAVORS AND GIFTS" totalsRowLabel="Total" dataDxfId="67" totalsRowDxfId="31"/>
    <tableColumn id="2" xr3:uid="{00000000-0010-0000-0600-000002000000}" name="Estimated Costs" totalsRowFunction="sum" dataDxfId="66" totalsRowDxfId="30"/>
    <tableColumn id="3" xr3:uid="{00000000-0010-0000-0600-000003000000}" name="Actual Costs" totalsRowFunction="sum" dataDxfId="65" totalsRowDxfId="29"/>
  </tableColumns>
  <tableStyleInfo name="Wedding_Budget_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_Ceremony" displayName="Table_Ceremony" ref="B52:D64" totalsRowCount="1" headerRowDxfId="64" dataDxfId="63" totalsRowDxfId="62">
  <tableColumns count="3">
    <tableColumn id="1" xr3:uid="{00000000-0010-0000-0700-000001000000}" name="Reception" totalsRowLabel="Total" dataDxfId="28" totalsRowDxfId="25"/>
    <tableColumn id="2" xr3:uid="{00000000-0010-0000-0700-000002000000}" name="Estimated costs" totalsRowFunction="sum" dataDxfId="27" totalsRowDxfId="24"/>
    <tableColumn id="3" xr3:uid="{00000000-0010-0000-0700-000003000000}" name="Actual costs" totalsRowFunction="sum" dataDxfId="26" totalsRowDxfId="23"/>
  </tableColumns>
  <tableStyleInfo name="Wedding_Budget_2" showFirstColumn="0" showLastColumn="0" showRowStripes="1" showColumnStripes="0"/>
</table>
</file>

<file path=xl/theme/theme1.xml><?xml version="1.0" encoding="utf-8"?>
<a:theme xmlns:a="http://schemas.openxmlformats.org/drawingml/2006/main" name="Office Theme">
  <a:themeElements>
    <a:clrScheme name="Wedding Colors">
      <a:dk1>
        <a:srgbClr val="000000"/>
      </a:dk1>
      <a:lt1>
        <a:srgbClr val="FFFFFF"/>
      </a:lt1>
      <a:dk2>
        <a:srgbClr val="312011"/>
      </a:dk2>
      <a:lt2>
        <a:srgbClr val="E7E6E6"/>
      </a:lt2>
      <a:accent1>
        <a:srgbClr val="DDCDBD"/>
      </a:accent1>
      <a:accent2>
        <a:srgbClr val="D3CBBE"/>
      </a:accent2>
      <a:accent3>
        <a:srgbClr val="BC987C"/>
      </a:accent3>
      <a:accent4>
        <a:srgbClr val="DFD9CC"/>
      </a:accent4>
      <a:accent5>
        <a:srgbClr val="3E270F"/>
      </a:accent5>
      <a:accent6>
        <a:srgbClr val="74695E"/>
      </a:accent6>
      <a:hlink>
        <a:srgbClr val="0563C1"/>
      </a:hlink>
      <a:folHlink>
        <a:srgbClr val="954F72"/>
      </a:folHlink>
    </a:clrScheme>
    <a:fontScheme name="Custom 57">
      <a:majorFont>
        <a:latin typeface="Garamon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uxuryvacationsconsulting.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printerSettings" Target="../printerSettings/printerSettings2.bin"/><Relationship Id="rId1" Type="http://schemas.openxmlformats.org/officeDocument/2006/relationships/hyperlink" Target="http://www.luxuryvacationsconsulting.com/" TargetMode="Externa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K36"/>
  <sheetViews>
    <sheetView showGridLines="0" tabSelected="1" zoomScaleNormal="100" workbookViewId="0">
      <selection activeCell="K6" sqref="K6"/>
    </sheetView>
  </sheetViews>
  <sheetFormatPr defaultColWidth="9.109375" defaultRowHeight="21" customHeight="1"/>
  <cols>
    <col min="1" max="1" width="3.88671875" style="1" customWidth="1"/>
    <col min="2" max="2" width="23.77734375" style="1" bestFit="1" customWidth="1"/>
    <col min="3" max="3" width="15.88671875" style="1" customWidth="1"/>
    <col min="4" max="4" width="17.6640625" style="1" customWidth="1"/>
    <col min="5" max="6" width="15.88671875" style="1" customWidth="1"/>
    <col min="7" max="7" width="3.88671875" style="1" customWidth="1"/>
    <col min="8" max="16384" width="9.109375" style="1"/>
  </cols>
  <sheetData>
    <row r="1" spans="1:11" ht="21" customHeight="1">
      <c r="K1" s="1" t="s">
        <v>87</v>
      </c>
    </row>
    <row r="2" spans="1:11" ht="21" customHeight="1">
      <c r="K2" s="1" t="s">
        <v>88</v>
      </c>
    </row>
    <row r="3" spans="1:11" ht="21" customHeight="1">
      <c r="K3" s="1" t="s">
        <v>89</v>
      </c>
    </row>
    <row r="4" spans="1:11" ht="21" customHeight="1">
      <c r="K4" s="1" t="s">
        <v>90</v>
      </c>
    </row>
    <row r="5" spans="1:11" ht="21" customHeight="1">
      <c r="K5" s="1" t="s">
        <v>91</v>
      </c>
    </row>
    <row r="8" spans="1:11" ht="90" customHeight="1">
      <c r="B8" s="27" t="s">
        <v>39</v>
      </c>
      <c r="C8" s="27"/>
      <c r="D8" s="27"/>
      <c r="E8" s="27"/>
      <c r="F8" s="27"/>
    </row>
    <row r="9" spans="1:11" ht="40.049999999999997" customHeight="1">
      <c r="B9" s="42" t="s">
        <v>86</v>
      </c>
      <c r="C9" s="28"/>
      <c r="D9" s="28"/>
      <c r="E9" s="28"/>
      <c r="F9" s="28"/>
      <c r="G9" s="1" t="s">
        <v>0</v>
      </c>
    </row>
    <row r="10" spans="1:11" ht="15" customHeight="1"/>
    <row r="11" spans="1:11" s="14" customFormat="1" ht="34.950000000000003" customHeight="1">
      <c r="A11" s="1"/>
      <c r="B11" s="30" t="s">
        <v>34</v>
      </c>
      <c r="C11" s="30"/>
      <c r="D11" s="30"/>
      <c r="E11" s="29">
        <v>35000</v>
      </c>
      <c r="F11" s="29"/>
    </row>
    <row r="12" spans="1:11" ht="15" customHeight="1">
      <c r="A12" s="14"/>
      <c r="I12" s="9"/>
    </row>
    <row r="13" spans="1:11" s="12" customFormat="1" ht="34.950000000000003" customHeight="1">
      <c r="A13" s="1"/>
      <c r="B13" s="19" t="s">
        <v>36</v>
      </c>
      <c r="C13" s="20" t="s">
        <v>19</v>
      </c>
      <c r="D13" s="21" t="s">
        <v>27</v>
      </c>
      <c r="E13" s="21" t="s">
        <v>28</v>
      </c>
      <c r="F13" s="21" t="s">
        <v>29</v>
      </c>
    </row>
    <row r="14" spans="1:11" s="5" customFormat="1" ht="25.05" customHeight="1">
      <c r="A14" s="12"/>
      <c r="B14" s="39" t="s">
        <v>40</v>
      </c>
      <c r="C14" s="22">
        <v>0.1</v>
      </c>
      <c r="D14" s="26">
        <f>Total_Wedding_Budget*'Budget summary'!$C14</f>
        <v>3500</v>
      </c>
      <c r="E14" s="23">
        <f>Table_Reception[[#Totals],[Estimated costs]]</f>
        <v>0</v>
      </c>
      <c r="F14" s="23">
        <f>Table_Reception[[#Totals],[Actual costs]]</f>
        <v>0</v>
      </c>
    </row>
    <row r="15" spans="1:11" s="5" customFormat="1" ht="25.05" customHeight="1">
      <c r="B15" s="39" t="s">
        <v>47</v>
      </c>
      <c r="C15" s="22">
        <v>0.1</v>
      </c>
      <c r="D15" s="23">
        <f>Total_Wedding_Budget*'Budget summary'!$C15</f>
        <v>3500</v>
      </c>
      <c r="E15" s="23">
        <f>Table_Attire[[#Totals],[Estimated costs]]</f>
        <v>0</v>
      </c>
      <c r="F15" s="23">
        <f>Table_Attire[[#Totals],[Actual costs]]</f>
        <v>0</v>
      </c>
    </row>
    <row r="16" spans="1:11" s="5" customFormat="1" ht="25.05" customHeight="1">
      <c r="B16" s="39" t="s">
        <v>81</v>
      </c>
      <c r="C16" s="22">
        <v>0.1</v>
      </c>
      <c r="D16" s="23">
        <f>Total_Wedding_Budget*'Budget summary'!$C16</f>
        <v>3500</v>
      </c>
      <c r="E16" s="23">
        <f>Table_FlowersAndDecorations[[#Totals],[Estimated costs]]</f>
        <v>0</v>
      </c>
      <c r="F16" s="23">
        <f>Table_FlowersAndDecorations[[#Totals],[Actual costs]]</f>
        <v>0</v>
      </c>
    </row>
    <row r="17" spans="1:6" s="5" customFormat="1" ht="25.05" customHeight="1">
      <c r="B17" s="39" t="s">
        <v>49</v>
      </c>
      <c r="C17" s="22">
        <v>0.25</v>
      </c>
      <c r="D17" s="23">
        <f>Total_Wedding_Budget*'Budget summary'!$C17</f>
        <v>8750</v>
      </c>
      <c r="E17" s="23">
        <f>Table_Music[[#Totals],[Estimated costs]]</f>
        <v>0</v>
      </c>
      <c r="F17" s="23">
        <f>Table_Music[[#Totals],[Actual costs]]</f>
        <v>0</v>
      </c>
    </row>
    <row r="18" spans="1:6" s="5" customFormat="1" ht="25.05" customHeight="1">
      <c r="B18" s="39" t="s">
        <v>30</v>
      </c>
      <c r="C18" s="22">
        <v>0.1</v>
      </c>
      <c r="D18" s="23">
        <f>Total_Wedding_Budget*'Budget summary'!$C18</f>
        <v>3500</v>
      </c>
      <c r="E18" s="23">
        <f>Table_PhotographsAndVideo[[#Totals],[Estimated costs]]</f>
        <v>0</v>
      </c>
      <c r="F18" s="23">
        <f>Table_PhotographsAndVideo[[#Totals],[Actual costs]]</f>
        <v>0</v>
      </c>
    </row>
    <row r="19" spans="1:6" s="5" customFormat="1" ht="25.05" customHeight="1">
      <c r="B19" s="39" t="s">
        <v>31</v>
      </c>
      <c r="C19" s="22">
        <v>0.03</v>
      </c>
      <c r="D19" s="23">
        <f>Total_Wedding_Budget*'Budget summary'!$C19</f>
        <v>1050</v>
      </c>
      <c r="E19" s="23">
        <f>Table_FavorsAndGifts[[#Totals],[Estimated Costs]]</f>
        <v>0</v>
      </c>
      <c r="F19" s="23">
        <f>Table_FavorsAndGifts[[#Totals],[Actual Costs]]</f>
        <v>0</v>
      </c>
    </row>
    <row r="20" spans="1:6" s="5" customFormat="1" ht="25.05" customHeight="1">
      <c r="B20" s="39" t="s">
        <v>83</v>
      </c>
      <c r="C20" s="22">
        <v>0.1</v>
      </c>
      <c r="D20" s="23">
        <f>Total_Wedding_Budget*'Budget summary'!$C20</f>
        <v>3500</v>
      </c>
      <c r="E20" s="23">
        <f>Table_Ceremony[[#Totals],[Estimated costs]]</f>
        <v>0</v>
      </c>
      <c r="F20" s="23">
        <f>Table_Ceremony[[#Totals],[Actual costs]]</f>
        <v>0</v>
      </c>
    </row>
    <row r="21" spans="1:6" s="5" customFormat="1" ht="25.05" customHeight="1">
      <c r="B21" s="39" t="s">
        <v>45</v>
      </c>
      <c r="C21" s="22">
        <v>0.02</v>
      </c>
      <c r="D21" s="23">
        <f>Total_Wedding_Budget*'Budget summary'!$C21</f>
        <v>700</v>
      </c>
      <c r="E21" s="23">
        <f>Table_Stationery[[#Totals],[Estimated costs]]</f>
        <v>0</v>
      </c>
      <c r="F21" s="23">
        <f>Table_Stationery[[#Totals],[Actual costs]]</f>
        <v>0</v>
      </c>
    </row>
    <row r="22" spans="1:6" s="5" customFormat="1" ht="25.05" customHeight="1">
      <c r="B22" s="39" t="s">
        <v>23</v>
      </c>
      <c r="C22" s="22">
        <v>0.1</v>
      </c>
      <c r="D22" s="23">
        <f>Total_Wedding_Budget*'Budget summary'!$C22</f>
        <v>3500</v>
      </c>
      <c r="E22" s="23">
        <f>Table_WeddingRings[[#Totals],[Estimated costs]]</f>
        <v>0</v>
      </c>
      <c r="F22" s="23">
        <f>Table_WeddingRings[[#Totals],[Actual costs]]</f>
        <v>0</v>
      </c>
    </row>
    <row r="23" spans="1:6" s="5" customFormat="1" ht="25.05" customHeight="1">
      <c r="B23" s="39" t="s">
        <v>72</v>
      </c>
      <c r="C23" s="22">
        <v>0.1</v>
      </c>
      <c r="D23" s="23">
        <f>Total_Wedding_Budget*'Budget summary'!$C23</f>
        <v>3500</v>
      </c>
      <c r="E23" s="23">
        <f>Table_Transportation[[#Totals],[Estimated costs]]</f>
        <v>0</v>
      </c>
      <c r="F23" s="23">
        <f>Table_Transportation[[#Totals],[Actual costs]]</f>
        <v>0</v>
      </c>
    </row>
    <row r="24" spans="1:6" s="10" customFormat="1" ht="25.05" customHeight="1">
      <c r="A24" s="5"/>
      <c r="B24" s="19" t="s">
        <v>16</v>
      </c>
      <c r="C24" s="22">
        <f>SUM(C14:C23)</f>
        <v>1</v>
      </c>
      <c r="D24" s="23">
        <f>SUM(D14:D23)</f>
        <v>35000</v>
      </c>
      <c r="E24" s="23">
        <f>SUM(E14:E23)</f>
        <v>0</v>
      </c>
      <c r="F24" s="23">
        <f>SUBTOTAL(109,Table13[Actual 
costs])</f>
        <v>0</v>
      </c>
    </row>
    <row r="25" spans="1:6" s="2" customFormat="1" ht="15" customHeight="1">
      <c r="A25" s="10"/>
      <c r="B25" s="1"/>
      <c r="C25" s="1"/>
      <c r="D25" s="1"/>
      <c r="E25" s="1"/>
      <c r="F25" s="1"/>
    </row>
    <row r="26" spans="1:6" s="15" customFormat="1" ht="34.950000000000003" customHeight="1">
      <c r="A26" s="2"/>
      <c r="B26" s="31" t="s">
        <v>35</v>
      </c>
      <c r="C26" s="31"/>
      <c r="D26" s="31"/>
      <c r="E26" s="31"/>
      <c r="F26" s="31"/>
    </row>
    <row r="27" spans="1:6" ht="15" customHeight="1">
      <c r="A27" s="15"/>
      <c r="B27" s="3"/>
      <c r="C27" s="6"/>
      <c r="D27" s="6"/>
      <c r="E27" s="8"/>
      <c r="F27" s="8"/>
    </row>
    <row r="28" spans="1:6" s="13" customFormat="1" ht="34.950000000000003" customHeight="1">
      <c r="A28" s="1"/>
      <c r="B28" s="24" t="s">
        <v>37</v>
      </c>
      <c r="C28" s="24" t="s">
        <v>26</v>
      </c>
    </row>
    <row r="29" spans="1:6" ht="25.05" customHeight="1">
      <c r="A29" s="13"/>
      <c r="B29" s="19" t="s">
        <v>14</v>
      </c>
      <c r="C29" s="25">
        <v>26000</v>
      </c>
    </row>
    <row r="30" spans="1:6" ht="25.05" customHeight="1">
      <c r="B30" s="19" t="s">
        <v>84</v>
      </c>
      <c r="C30" s="25">
        <v>4000</v>
      </c>
    </row>
    <row r="31" spans="1:6" ht="25.05" customHeight="1">
      <c r="B31" s="19" t="s">
        <v>85</v>
      </c>
      <c r="C31" s="25">
        <v>4000</v>
      </c>
    </row>
    <row r="32" spans="1:6" ht="25.05" customHeight="1">
      <c r="B32" s="19" t="s">
        <v>15</v>
      </c>
      <c r="C32" s="25">
        <v>2000</v>
      </c>
    </row>
    <row r="33" spans="1:6" s="11" customFormat="1" ht="25.05" customHeight="1">
      <c r="A33" s="1"/>
      <c r="B33" s="19" t="s">
        <v>16</v>
      </c>
      <c r="C33" s="25">
        <f>SUBTOTAL(109,Table_Contributions[Contribution])</f>
        <v>36000</v>
      </c>
    </row>
    <row r="34" spans="1:6" ht="21" customHeight="1">
      <c r="A34" s="11"/>
    </row>
    <row r="35" spans="1:6" s="14" customFormat="1" ht="34.950000000000003" customHeight="1">
      <c r="A35" s="1"/>
      <c r="B35" s="30" t="str">
        <f>IF(Table_Contributions[[#Totals],[Contribution]]&lt;Total_Wedding_Budget,"Difference to make up","Available extra funds")</f>
        <v>Available extra funds</v>
      </c>
      <c r="C35" s="30"/>
      <c r="D35" s="30"/>
      <c r="E35" s="29">
        <f>IF(Table_Contributions[[#Totals],[Contribution]]&lt;Total_Wedding_Budget,Total_Wedding_Budget-Table_Contributions[[#Totals],[Contribution]],Table_Contributions[[#Totals],[Contribution]]-Total_Wedding_Budget)</f>
        <v>1000</v>
      </c>
      <c r="F35" s="29"/>
    </row>
    <row r="36" spans="1:6" ht="21" customHeight="1">
      <c r="A36" s="14"/>
    </row>
  </sheetData>
  <mergeCells count="7">
    <mergeCell ref="B8:F8"/>
    <mergeCell ref="B9:F9"/>
    <mergeCell ref="E11:F11"/>
    <mergeCell ref="B11:D11"/>
    <mergeCell ref="E35:F35"/>
    <mergeCell ref="B35:D35"/>
    <mergeCell ref="B26:F26"/>
  </mergeCells>
  <conditionalFormatting sqref="E35">
    <cfRule type="expression" dxfId="1" priority="6">
      <formula>$C$33&lt;$E$11</formula>
    </cfRule>
  </conditionalFormatting>
  <conditionalFormatting sqref="E14:F23">
    <cfRule type="expression" dxfId="0" priority="3">
      <formula>E14&gt;$D14</formula>
    </cfRule>
  </conditionalFormatting>
  <dataValidations count="5">
    <dataValidation allowBlank="1" showInputMessage="1" showErrorMessage="1" promptTitle="Wedding Budget" prompt="Enter your Total Wedding Budget to cell E4 and it will be distributed following the Allocation % column. _x000a__x000a_In the Budget Details Tab, expense items are listed per category._x000a__x000a_" sqref="A8" xr:uid="{00000000-0002-0000-0000-000000000000}"/>
    <dataValidation allowBlank="1" showInputMessage="1" showErrorMessage="1" prompt="Enter your Total Wedding Budget in this cell" sqref="E11" xr:uid="{00000000-0002-0000-0000-000001000000}"/>
    <dataValidation allowBlank="1" showInputMessage="1" showErrorMessage="1" prompt="This table lists down the sources of funds for your wedding" sqref="B27" xr:uid="{00000000-0002-0000-0000-000007000000}"/>
    <dataValidation allowBlank="1" showInputMessage="1" showErrorMessage="1" prompt="This calculates the difference between Total Contributions and Total Wedding Budget" sqref="E35" xr:uid="{00000000-0002-0000-0000-000008000000}"/>
    <dataValidation allowBlank="1" showInputMessage="1" showErrorMessage="1" prompt="This table lists the sources of funds for your wedding" sqref="B26:F26" xr:uid="{EB613F17-E950-4F49-A547-7FB9F8AEAB23}"/>
  </dataValidations>
  <hyperlinks>
    <hyperlink ref="B9" r:id="rId1" xr:uid="{41ED198D-DB0E-435C-B76B-F55039E8D7A3}"/>
  </hyperlinks>
  <pageMargins left="0.7" right="0.7" top="0.5" bottom="0.5" header="0.3" footer="0.3"/>
  <pageSetup orientation="portrait"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D91"/>
  <sheetViews>
    <sheetView showGridLines="0" workbookViewId="0">
      <selection activeCell="F4" sqref="F4"/>
    </sheetView>
  </sheetViews>
  <sheetFormatPr defaultColWidth="9.109375" defaultRowHeight="25.05" customHeight="1"/>
  <cols>
    <col min="1" max="1" width="3.88671875" style="1" customWidth="1"/>
    <col min="2" max="2" width="34.88671875" style="6" customWidth="1"/>
    <col min="3" max="4" width="16.5546875" style="7" customWidth="1"/>
    <col min="5" max="5" width="3.88671875" style="1" customWidth="1"/>
    <col min="6" max="16384" width="9.109375" style="1"/>
  </cols>
  <sheetData>
    <row r="1" spans="1:4" s="16" customFormat="1" ht="90" customHeight="1">
      <c r="A1" s="1"/>
      <c r="B1" s="32" t="s">
        <v>38</v>
      </c>
      <c r="C1" s="33"/>
      <c r="D1" s="33"/>
    </row>
    <row r="2" spans="1:4" ht="40.049999999999997" customHeight="1">
      <c r="B2" s="41" t="s">
        <v>86</v>
      </c>
      <c r="C2" s="40"/>
      <c r="D2" s="40"/>
    </row>
    <row r="3" spans="1:4" ht="15" customHeight="1"/>
    <row r="4" spans="1:4" s="4" customFormat="1" ht="34.950000000000003" customHeight="1">
      <c r="B4" s="17" t="s">
        <v>40</v>
      </c>
      <c r="C4" s="18" t="s">
        <v>32</v>
      </c>
      <c r="D4" s="18" t="s">
        <v>33</v>
      </c>
    </row>
    <row r="5" spans="1:4" ht="25.05" customHeight="1">
      <c r="B5" s="19" t="s">
        <v>41</v>
      </c>
      <c r="C5" s="18"/>
      <c r="D5" s="18"/>
    </row>
    <row r="6" spans="1:4" ht="25.05" customHeight="1">
      <c r="B6" s="19" t="s">
        <v>42</v>
      </c>
      <c r="C6" s="18"/>
      <c r="D6" s="18"/>
    </row>
    <row r="7" spans="1:4" ht="25.05" customHeight="1">
      <c r="B7" s="19" t="s">
        <v>3</v>
      </c>
      <c r="C7" s="18"/>
      <c r="D7" s="18"/>
    </row>
    <row r="8" spans="1:4" ht="25.05" customHeight="1">
      <c r="B8" s="19" t="s">
        <v>43</v>
      </c>
      <c r="C8" s="18"/>
      <c r="D8" s="18"/>
    </row>
    <row r="9" spans="1:4" ht="25.05" customHeight="1">
      <c r="B9" s="19" t="s">
        <v>44</v>
      </c>
      <c r="C9" s="18"/>
      <c r="D9" s="18"/>
    </row>
    <row r="10" spans="1:4" ht="25.05" customHeight="1">
      <c r="B10" s="19" t="s">
        <v>16</v>
      </c>
      <c r="C10" s="18">
        <f>SUBTOTAL(109,Table_Reception[Estimated costs])</f>
        <v>0</v>
      </c>
      <c r="D10" s="18">
        <f>SUBTOTAL(109,Table_Reception[Actual costs])</f>
        <v>0</v>
      </c>
    </row>
    <row r="11" spans="1:4" ht="15" customHeight="1"/>
    <row r="12" spans="1:4" ht="34.950000000000003" customHeight="1">
      <c r="B12" s="17" t="s">
        <v>47</v>
      </c>
      <c r="C12" s="18" t="s">
        <v>32</v>
      </c>
      <c r="D12" s="18" t="s">
        <v>33</v>
      </c>
    </row>
    <row r="13" spans="1:4" ht="25.05" customHeight="1">
      <c r="B13" s="19" t="s">
        <v>25</v>
      </c>
      <c r="C13" s="18"/>
      <c r="D13" s="18"/>
    </row>
    <row r="14" spans="1:4" ht="25.05" customHeight="1">
      <c r="B14" s="19" t="s">
        <v>21</v>
      </c>
      <c r="C14" s="18"/>
      <c r="D14" s="18"/>
    </row>
    <row r="15" spans="1:4" ht="25.05" customHeight="1">
      <c r="B15" s="19" t="s">
        <v>5</v>
      </c>
      <c r="C15" s="18"/>
      <c r="D15" s="18"/>
    </row>
    <row r="16" spans="1:4" ht="25.05" customHeight="1">
      <c r="B16" s="19" t="s">
        <v>20</v>
      </c>
      <c r="C16" s="18"/>
      <c r="D16" s="18"/>
    </row>
    <row r="17" spans="2:4" ht="25.05" customHeight="1">
      <c r="B17" s="19" t="s">
        <v>6</v>
      </c>
      <c r="C17" s="18"/>
      <c r="D17" s="18"/>
    </row>
    <row r="18" spans="2:4" ht="25.05" customHeight="1">
      <c r="B18" s="34" t="s">
        <v>80</v>
      </c>
      <c r="C18" s="35"/>
      <c r="D18" s="35"/>
    </row>
    <row r="19" spans="2:4" ht="25.05" customHeight="1">
      <c r="B19" s="19" t="s">
        <v>4</v>
      </c>
      <c r="C19" s="18"/>
      <c r="D19" s="18"/>
    </row>
    <row r="20" spans="2:4" ht="25.05" customHeight="1">
      <c r="B20" s="19" t="s">
        <v>16</v>
      </c>
      <c r="C20" s="18">
        <f>SUBTOTAL(109,Table_Attire[Estimated costs])</f>
        <v>0</v>
      </c>
      <c r="D20" s="18">
        <f>SUBTOTAL(109,Table_Attire[Actual costs])</f>
        <v>0</v>
      </c>
    </row>
    <row r="21" spans="2:4" ht="15" customHeight="1"/>
    <row r="22" spans="2:4" ht="34.950000000000003" customHeight="1">
      <c r="B22" s="17" t="s">
        <v>81</v>
      </c>
      <c r="C22" s="18" t="s">
        <v>32</v>
      </c>
      <c r="D22" s="18" t="s">
        <v>33</v>
      </c>
    </row>
    <row r="23" spans="2:4" ht="25.05" customHeight="1">
      <c r="B23" s="19" t="s">
        <v>41</v>
      </c>
      <c r="C23" s="18"/>
      <c r="D23" s="18"/>
    </row>
    <row r="24" spans="2:4" ht="25.05" customHeight="1">
      <c r="B24" s="19" t="s">
        <v>42</v>
      </c>
      <c r="C24" s="18"/>
      <c r="D24" s="18"/>
    </row>
    <row r="25" spans="2:4" ht="25.05" customHeight="1">
      <c r="B25" s="19" t="s">
        <v>3</v>
      </c>
      <c r="C25" s="18"/>
      <c r="D25" s="18"/>
    </row>
    <row r="26" spans="2:4" ht="25.05" customHeight="1">
      <c r="B26" s="19" t="s">
        <v>43</v>
      </c>
      <c r="C26" s="18"/>
      <c r="D26" s="18"/>
    </row>
    <row r="27" spans="2:4" ht="25.05" customHeight="1">
      <c r="B27" s="19" t="s">
        <v>48</v>
      </c>
      <c r="C27" s="18"/>
      <c r="D27" s="18"/>
    </row>
    <row r="28" spans="2:4" ht="25.05" customHeight="1">
      <c r="B28" s="19" t="s">
        <v>16</v>
      </c>
      <c r="C28" s="18">
        <f>SUBTOTAL(109,Table_FlowersAndDecorations[Estimated costs])</f>
        <v>0</v>
      </c>
      <c r="D28" s="18">
        <f>SUBTOTAL(109,Table_FlowersAndDecorations[Actual costs])</f>
        <v>0</v>
      </c>
    </row>
    <row r="29" spans="2:4" ht="15" customHeight="1">
      <c r="B29" s="19"/>
      <c r="C29" s="18"/>
      <c r="D29" s="18"/>
    </row>
    <row r="30" spans="2:4" ht="34.950000000000003" customHeight="1">
      <c r="B30" s="17" t="s">
        <v>49</v>
      </c>
      <c r="C30" s="18" t="s">
        <v>32</v>
      </c>
      <c r="D30" s="18" t="s">
        <v>33</v>
      </c>
    </row>
    <row r="31" spans="2:4" ht="25.05" customHeight="1">
      <c r="B31" s="19" t="s">
        <v>49</v>
      </c>
      <c r="C31" s="18"/>
      <c r="D31" s="18"/>
    </row>
    <row r="32" spans="2:4" ht="25.05" customHeight="1">
      <c r="B32" s="19" t="s">
        <v>50</v>
      </c>
      <c r="C32" s="18"/>
      <c r="D32" s="18"/>
    </row>
    <row r="33" spans="2:4" ht="25.05" customHeight="1">
      <c r="B33" s="19" t="s">
        <v>51</v>
      </c>
      <c r="C33" s="18"/>
      <c r="D33" s="18"/>
    </row>
    <row r="34" spans="2:4" ht="25.05" customHeight="1">
      <c r="B34" s="19" t="s">
        <v>52</v>
      </c>
      <c r="C34" s="18"/>
      <c r="D34" s="18"/>
    </row>
    <row r="35" spans="2:4" ht="25.05" customHeight="1">
      <c r="B35" s="34" t="s">
        <v>54</v>
      </c>
      <c r="C35" s="35"/>
      <c r="D35" s="35"/>
    </row>
    <row r="36" spans="2:4" ht="25.05" customHeight="1">
      <c r="B36" s="34" t="s">
        <v>58</v>
      </c>
      <c r="C36" s="35"/>
      <c r="D36" s="35"/>
    </row>
    <row r="37" spans="2:4" ht="25.05" customHeight="1">
      <c r="B37" s="19" t="s">
        <v>53</v>
      </c>
      <c r="C37" s="18"/>
      <c r="D37" s="18"/>
    </row>
    <row r="38" spans="2:4" ht="25.05" customHeight="1">
      <c r="B38" s="19" t="s">
        <v>16</v>
      </c>
      <c r="C38" s="18">
        <f>SUBTOTAL(109,Table_Music[Estimated costs])</f>
        <v>0</v>
      </c>
      <c r="D38" s="18">
        <f>SUBTOTAL(109,Table_Music[Actual costs])</f>
        <v>0</v>
      </c>
    </row>
    <row r="39" spans="2:4" ht="15" customHeight="1">
      <c r="B39" s="19"/>
      <c r="C39" s="18"/>
      <c r="D39" s="18"/>
    </row>
    <row r="40" spans="2:4" ht="34.950000000000003" customHeight="1">
      <c r="B40" s="17" t="s">
        <v>82</v>
      </c>
      <c r="C40" s="18" t="s">
        <v>32</v>
      </c>
      <c r="D40" s="18" t="s">
        <v>33</v>
      </c>
    </row>
    <row r="41" spans="2:4" ht="25.05" customHeight="1">
      <c r="B41" s="19" t="s">
        <v>55</v>
      </c>
      <c r="C41" s="18"/>
      <c r="D41" s="18"/>
    </row>
    <row r="42" spans="2:4" ht="25.05" customHeight="1">
      <c r="B42" s="19" t="s">
        <v>56</v>
      </c>
      <c r="C42" s="18"/>
      <c r="D42" s="18"/>
    </row>
    <row r="43" spans="2:4" ht="25.05" customHeight="1">
      <c r="B43" s="19" t="s">
        <v>57</v>
      </c>
      <c r="C43" s="18"/>
      <c r="D43" s="18"/>
    </row>
    <row r="44" spans="2:4" ht="25.05" customHeight="1">
      <c r="B44" s="19" t="s">
        <v>16</v>
      </c>
      <c r="C44" s="18">
        <f>SUBTOTAL(109,Table_PhotographsAndVideo[Estimated costs])</f>
        <v>0</v>
      </c>
      <c r="D44" s="18">
        <f>SUBTOTAL(105,Table_PhotographsAndVideo[Actual costs])</f>
        <v>0</v>
      </c>
    </row>
    <row r="45" spans="2:4" ht="15" customHeight="1">
      <c r="B45" s="19"/>
      <c r="C45" s="18"/>
      <c r="D45" s="18"/>
    </row>
    <row r="46" spans="2:4" ht="34.950000000000003" customHeight="1">
      <c r="B46" s="17" t="s">
        <v>17</v>
      </c>
      <c r="C46" s="18" t="s">
        <v>12</v>
      </c>
      <c r="D46" s="18" t="s">
        <v>13</v>
      </c>
    </row>
    <row r="47" spans="2:4" ht="25.05" customHeight="1">
      <c r="B47" s="19" t="s">
        <v>22</v>
      </c>
      <c r="C47" s="18"/>
      <c r="D47" s="18"/>
    </row>
    <row r="48" spans="2:4" ht="25.05" customHeight="1">
      <c r="B48" s="19" t="s">
        <v>59</v>
      </c>
      <c r="C48" s="18"/>
      <c r="D48" s="18"/>
    </row>
    <row r="49" spans="2:4" ht="25.05" customHeight="1">
      <c r="B49" s="19" t="s">
        <v>60</v>
      </c>
      <c r="C49" s="18"/>
      <c r="D49" s="18"/>
    </row>
    <row r="50" spans="2:4" ht="25.05" customHeight="1">
      <c r="B50" s="19" t="s">
        <v>16</v>
      </c>
      <c r="C50" s="18">
        <f>SUBTOTAL(109,Table_FavorsAndGifts[Estimated Costs])</f>
        <v>0</v>
      </c>
      <c r="D50" s="18">
        <f>SUBTOTAL(109,Table_FavorsAndGifts[Actual Costs])</f>
        <v>0</v>
      </c>
    </row>
    <row r="51" spans="2:4" ht="15" customHeight="1">
      <c r="B51" s="19"/>
      <c r="C51" s="18"/>
      <c r="D51" s="18"/>
    </row>
    <row r="52" spans="2:4" ht="34.950000000000003" customHeight="1">
      <c r="B52" s="17" t="s">
        <v>1</v>
      </c>
      <c r="C52" s="18" t="s">
        <v>32</v>
      </c>
      <c r="D52" s="18" t="s">
        <v>33</v>
      </c>
    </row>
    <row r="53" spans="2:4" ht="25.05" customHeight="1">
      <c r="B53" s="37" t="s">
        <v>61</v>
      </c>
      <c r="C53" s="18"/>
      <c r="D53" s="18"/>
    </row>
    <row r="54" spans="2:4" ht="25.05" customHeight="1">
      <c r="B54" s="37" t="s">
        <v>62</v>
      </c>
      <c r="C54" s="18"/>
      <c r="D54" s="18"/>
    </row>
    <row r="55" spans="2:4" ht="25.05" customHeight="1">
      <c r="B55" s="37" t="s">
        <v>63</v>
      </c>
      <c r="C55" s="18"/>
      <c r="D55" s="18"/>
    </row>
    <row r="56" spans="2:4" ht="25.05" customHeight="1">
      <c r="B56" s="37" t="s">
        <v>64</v>
      </c>
      <c r="C56" s="35"/>
      <c r="D56" s="35"/>
    </row>
    <row r="57" spans="2:4" ht="25.05" customHeight="1">
      <c r="B57" s="37" t="s">
        <v>65</v>
      </c>
      <c r="C57" s="35"/>
      <c r="D57" s="35"/>
    </row>
    <row r="58" spans="2:4" ht="25.05" customHeight="1">
      <c r="B58" s="37" t="s">
        <v>66</v>
      </c>
      <c r="C58" s="35"/>
      <c r="D58" s="35"/>
    </row>
    <row r="59" spans="2:4" ht="25.05" customHeight="1">
      <c r="B59" s="37" t="s">
        <v>67</v>
      </c>
      <c r="C59" s="35"/>
      <c r="D59" s="35"/>
    </row>
    <row r="60" spans="2:4" ht="25.05" customHeight="1">
      <c r="B60" s="37" t="s">
        <v>68</v>
      </c>
      <c r="C60" s="35"/>
      <c r="D60" s="35"/>
    </row>
    <row r="61" spans="2:4" ht="25.05" customHeight="1">
      <c r="B61" s="37" t="s">
        <v>69</v>
      </c>
      <c r="C61" s="35"/>
      <c r="D61" s="35"/>
    </row>
    <row r="62" spans="2:4" ht="25.05" customHeight="1">
      <c r="B62" s="37" t="s">
        <v>70</v>
      </c>
      <c r="C62" s="35"/>
      <c r="D62" s="35"/>
    </row>
    <row r="63" spans="2:4" ht="25.05" customHeight="1">
      <c r="B63" s="37" t="s">
        <v>71</v>
      </c>
      <c r="C63" s="35"/>
      <c r="D63" s="35"/>
    </row>
    <row r="64" spans="2:4" ht="25.05" customHeight="1">
      <c r="B64" s="19" t="s">
        <v>16</v>
      </c>
      <c r="C64" s="18">
        <f>SUBTOTAL(109,Table_Ceremony[Estimated costs])</f>
        <v>0</v>
      </c>
      <c r="D64" s="18">
        <f>SUBTOTAL(109,Table_Ceremony[Actual costs])</f>
        <v>0</v>
      </c>
    </row>
    <row r="65" spans="2:4" ht="25.05" customHeight="1">
      <c r="B65" s="19"/>
      <c r="C65" s="18"/>
      <c r="D65" s="18"/>
    </row>
    <row r="66" spans="2:4" ht="15" customHeight="1">
      <c r="B66" s="19"/>
      <c r="C66" s="18"/>
      <c r="D66" s="18"/>
    </row>
    <row r="67" spans="2:4" ht="34.950000000000003" customHeight="1">
      <c r="B67" s="17" t="s">
        <v>45</v>
      </c>
      <c r="C67" s="18" t="s">
        <v>32</v>
      </c>
      <c r="D67" s="18" t="s">
        <v>33</v>
      </c>
    </row>
    <row r="68" spans="2:4" ht="25.05" customHeight="1">
      <c r="B68" s="19" t="s">
        <v>7</v>
      </c>
      <c r="C68" s="18"/>
      <c r="D68" s="18"/>
    </row>
    <row r="69" spans="2:4" ht="25.05" customHeight="1">
      <c r="B69" s="19" t="s">
        <v>8</v>
      </c>
      <c r="C69" s="18"/>
      <c r="D69" s="18"/>
    </row>
    <row r="70" spans="2:4" ht="25.05" customHeight="1">
      <c r="B70" s="34" t="s">
        <v>46</v>
      </c>
      <c r="C70" s="35"/>
      <c r="D70" s="35"/>
    </row>
    <row r="71" spans="2:4" ht="25.05" customHeight="1">
      <c r="B71" s="19" t="s">
        <v>2</v>
      </c>
      <c r="C71" s="18"/>
      <c r="D71" s="18"/>
    </row>
    <row r="72" spans="2:4" ht="25.05" customHeight="1">
      <c r="B72" s="19" t="s">
        <v>9</v>
      </c>
      <c r="C72" s="18"/>
      <c r="D72" s="18"/>
    </row>
    <row r="73" spans="2:4" ht="25.05" customHeight="1">
      <c r="B73" s="19" t="s">
        <v>10</v>
      </c>
      <c r="C73" s="18"/>
      <c r="D73" s="18"/>
    </row>
    <row r="74" spans="2:4" ht="25.05" customHeight="1">
      <c r="B74" s="19" t="s">
        <v>11</v>
      </c>
      <c r="C74" s="18"/>
      <c r="D74" s="18"/>
    </row>
    <row r="75" spans="2:4" ht="25.05" customHeight="1">
      <c r="B75" s="19" t="s">
        <v>4</v>
      </c>
      <c r="C75" s="18"/>
      <c r="D75" s="18"/>
    </row>
    <row r="76" spans="2:4" ht="25.05" customHeight="1">
      <c r="B76" s="19" t="s">
        <v>16</v>
      </c>
      <c r="C76" s="18">
        <f>SUBTOTAL(109,Table_Stationery[Estimated costs])</f>
        <v>0</v>
      </c>
      <c r="D76" s="18">
        <f>SUBTOTAL(109,Table_Stationery[Actual costs])</f>
        <v>0</v>
      </c>
    </row>
    <row r="77" spans="2:4" ht="15" customHeight="1">
      <c r="B77" s="19"/>
      <c r="C77" s="18"/>
      <c r="D77" s="18"/>
    </row>
    <row r="78" spans="2:4" ht="34.950000000000003" customHeight="1">
      <c r="B78" s="17" t="s">
        <v>18</v>
      </c>
      <c r="C78" s="18" t="s">
        <v>32</v>
      </c>
      <c r="D78" s="18" t="s">
        <v>33</v>
      </c>
    </row>
    <row r="79" spans="2:4" ht="25.05" customHeight="1">
      <c r="B79" s="19" t="s">
        <v>23</v>
      </c>
      <c r="C79" s="18"/>
      <c r="D79" s="18"/>
    </row>
    <row r="80" spans="2:4" ht="25.05" customHeight="1">
      <c r="B80" s="19" t="s">
        <v>24</v>
      </c>
      <c r="C80" s="18"/>
      <c r="D80" s="18"/>
    </row>
    <row r="81" spans="2:4" ht="25.05" customHeight="1">
      <c r="B81" s="19" t="s">
        <v>16</v>
      </c>
      <c r="C81" s="18">
        <f>SUBTOTAL(109,Table_WeddingRings[Estimated costs])</f>
        <v>0</v>
      </c>
      <c r="D81" s="18">
        <f>SUBTOTAL(109,Table_WeddingRings[Actual costs])</f>
        <v>0</v>
      </c>
    </row>
    <row r="82" spans="2:4" ht="15" customHeight="1">
      <c r="B82" s="19"/>
      <c r="C82" s="18"/>
      <c r="D82" s="18"/>
    </row>
    <row r="83" spans="2:4" ht="34.950000000000003" customHeight="1">
      <c r="B83" s="17" t="s">
        <v>72</v>
      </c>
      <c r="C83" s="18" t="s">
        <v>32</v>
      </c>
      <c r="D83" s="18" t="s">
        <v>33</v>
      </c>
    </row>
    <row r="84" spans="2:4" ht="25.05" customHeight="1">
      <c r="B84" s="38" t="s">
        <v>73</v>
      </c>
      <c r="C84" s="18"/>
      <c r="D84" s="18"/>
    </row>
    <row r="85" spans="2:4" ht="25.05" customHeight="1">
      <c r="B85" s="38" t="s">
        <v>74</v>
      </c>
      <c r="C85" s="18"/>
      <c r="D85" s="18"/>
    </row>
    <row r="86" spans="2:4" ht="25.05" customHeight="1">
      <c r="B86" s="38" t="s">
        <v>75</v>
      </c>
      <c r="C86" s="18"/>
      <c r="D86" s="18"/>
    </row>
    <row r="87" spans="2:4" ht="25.05" customHeight="1">
      <c r="B87" s="38" t="s">
        <v>76</v>
      </c>
      <c r="C87" s="18"/>
      <c r="D87" s="18"/>
    </row>
    <row r="88" spans="2:4" ht="25.05" customHeight="1">
      <c r="B88" s="38" t="s">
        <v>77</v>
      </c>
      <c r="C88" s="18"/>
      <c r="D88" s="18"/>
    </row>
    <row r="89" spans="2:4" ht="25.05" customHeight="1">
      <c r="B89" s="38" t="s">
        <v>78</v>
      </c>
      <c r="C89" s="35"/>
      <c r="D89" s="35"/>
    </row>
    <row r="90" spans="2:4" ht="25.05" customHeight="1">
      <c r="B90" s="36" t="s">
        <v>79</v>
      </c>
      <c r="C90" s="35"/>
      <c r="D90" s="35"/>
    </row>
    <row r="91" spans="2:4" ht="25.05" customHeight="1">
      <c r="B91" s="19" t="s">
        <v>16</v>
      </c>
      <c r="C91" s="18">
        <f>SUBTOTAL(109,Table_Transportation[Estimated costs])</f>
        <v>0</v>
      </c>
      <c r="D91" s="18">
        <f>SUBTOTAL(109,Table_Transportation[Actual costs])</f>
        <v>0</v>
      </c>
    </row>
  </sheetData>
  <mergeCells count="2">
    <mergeCell ref="B1:D1"/>
    <mergeCell ref="B2:D2"/>
  </mergeCells>
  <dataValidations count="1">
    <dataValidation allowBlank="1" showInputMessage="1" showErrorMessage="1" prompt="For each Expense Category, you can modify items and enter estimated and actual costs." sqref="A1" xr:uid="{00000000-0002-0000-0100-000000000000}"/>
  </dataValidations>
  <hyperlinks>
    <hyperlink ref="B2" r:id="rId1" xr:uid="{D3B848EE-A45F-4466-B90A-A647D3574BA6}"/>
  </hyperlinks>
  <pageMargins left="0.7" right="0.7" top="0.75" bottom="0.75" header="0.3" footer="0.3"/>
  <pageSetup orientation="portrait" r:id="rId2"/>
  <tableParts count="10">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D40A43-F815-4ECC-A07C-3FA22DE32D91}">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customXml/itemProps2.xml><?xml version="1.0" encoding="utf-8"?>
<ds:datastoreItem xmlns:ds="http://schemas.openxmlformats.org/officeDocument/2006/customXml" ds:itemID="{179E08FF-8ED1-4167-8D0E-8514784323DB}">
  <ds:schemaRefs>
    <ds:schemaRef ds:uri="http://schemas.microsoft.com/sharepoint/v3/contenttype/forms"/>
  </ds:schemaRefs>
</ds:datastoreItem>
</file>

<file path=customXml/itemProps3.xml><?xml version="1.0" encoding="utf-8"?>
<ds:datastoreItem xmlns:ds="http://schemas.openxmlformats.org/officeDocument/2006/customXml" ds:itemID="{33155DB4-F77C-4ADE-A8F2-85BE7753A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TM67081088</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summary</vt:lpstr>
      <vt:lpstr>Budget details</vt:lpstr>
      <vt:lpstr>Total_Wedding_Budget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2022-11-28T07:08:07Z</dcterms:created>
  <dcterms:modified xsi:type="dcterms:W3CDTF">2025-03-27T22:13:44Z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